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8760"/>
  </bookViews>
  <sheets>
    <sheet name="AUTO" sheetId="5" r:id="rId1"/>
    <sheet name="CKM" sheetId="4" r:id="rId2"/>
    <sheet name="GRAFICI" sheetId="6" r:id="rId3"/>
  </sheets>
  <calcPr calcId="125725"/>
</workbook>
</file>

<file path=xl/calcChain.xml><?xml version="1.0" encoding="utf-8"?>
<calcChain xmlns="http://schemas.openxmlformats.org/spreadsheetml/2006/main">
  <c r="D1" i="4"/>
  <c r="C13" i="5"/>
  <c r="H13"/>
  <c r="D1" i="6"/>
  <c r="E1"/>
  <c r="B3"/>
  <c r="D2" i="4"/>
  <c r="E2"/>
  <c r="D7"/>
  <c r="E7"/>
  <c r="D12"/>
  <c r="E12"/>
  <c r="D17"/>
  <c r="E17"/>
  <c r="D22"/>
  <c r="E22"/>
  <c r="E1"/>
  <c r="A2" i="6"/>
  <c r="A3" s="1"/>
  <c r="A4" s="1"/>
  <c r="A5" s="1"/>
  <c r="A6" s="1"/>
  <c r="A3" i="4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"/>
  <c r="C14" i="5" l="1"/>
  <c r="H14"/>
  <c r="C15"/>
  <c r="H15"/>
  <c r="C16"/>
  <c r="H16"/>
  <c r="C17"/>
  <c r="H17"/>
  <c r="E6" i="4" l="1"/>
  <c r="E11"/>
  <c r="E16"/>
  <c r="E21"/>
  <c r="E26"/>
  <c r="E5"/>
  <c r="E10"/>
  <c r="E15"/>
  <c r="E20"/>
  <c r="E25"/>
  <c r="E4"/>
  <c r="E9"/>
  <c r="E14"/>
  <c r="E19"/>
  <c r="E24"/>
  <c r="E3"/>
  <c r="E27" s="1"/>
  <c r="E2" i="6" s="1"/>
  <c r="E8" i="4"/>
  <c r="E28" s="1"/>
  <c r="E3" i="6" s="1"/>
  <c r="E13" i="4"/>
  <c r="E29" s="1"/>
  <c r="E4" i="6" s="1"/>
  <c r="E18" i="4"/>
  <c r="E30" s="1"/>
  <c r="E5" i="6" s="1"/>
  <c r="E23" i="4"/>
  <c r="E31" s="1"/>
  <c r="E6" i="6" s="1"/>
  <c r="D6" i="4"/>
  <c r="D11"/>
  <c r="D16"/>
  <c r="D21"/>
  <c r="D26"/>
  <c r="D5"/>
  <c r="D10"/>
  <c r="D15"/>
  <c r="D20"/>
  <c r="D25"/>
  <c r="D4"/>
  <c r="D9"/>
  <c r="D14"/>
  <c r="D19"/>
  <c r="D24"/>
  <c r="D3"/>
  <c r="D27" s="1"/>
  <c r="D2" i="6" s="1"/>
  <c r="D8" i="4"/>
  <c r="D28" s="1"/>
  <c r="D3" i="6" s="1"/>
  <c r="D13" i="4"/>
  <c r="D29" s="1"/>
  <c r="D4" i="6" s="1"/>
  <c r="D18" i="4"/>
  <c r="D30" s="1"/>
  <c r="D5" i="6" s="1"/>
  <c r="D23" i="4"/>
  <c r="D31" s="1"/>
  <c r="D6" i="6" s="1"/>
</calcChain>
</file>

<file path=xl/sharedStrings.xml><?xml version="1.0" encoding="utf-8"?>
<sst xmlns="http://schemas.openxmlformats.org/spreadsheetml/2006/main" count="50" uniqueCount="23">
  <si>
    <t>KM</t>
  </si>
  <si>
    <t>ANNI</t>
  </si>
  <si>
    <t>Anni</t>
  </si>
  <si>
    <t>Valore residuo</t>
  </si>
  <si>
    <t>% V res</t>
  </si>
  <si>
    <t>…dopo</t>
  </si>
  <si>
    <t>1 anno</t>
  </si>
  <si>
    <t>2 anni</t>
  </si>
  <si>
    <t>3 anni</t>
  </si>
  <si>
    <t>4 anni</t>
  </si>
  <si>
    <t>5 anni</t>
  </si>
  <si>
    <t>Cod.</t>
  </si>
  <si>
    <t>(PRZ) Costo Auto</t>
  </si>
  <si>
    <t>(ASS) Costi assicuraz</t>
  </si>
  <si>
    <t>(BOL) Tassa proprietà</t>
  </si>
  <si>
    <t>(CCA) prezzo carburante</t>
  </si>
  <si>
    <t>(INT) Tasso interesse su finanziam.</t>
  </si>
  <si>
    <t>(MORD) Costi manut. Ordinaria</t>
  </si>
  <si>
    <t>(MSTR) Costi manut. Straordinaria</t>
  </si>
  <si>
    <t>(CON) Consumo misto carbur l/100</t>
  </si>
  <si>
    <t>Km</t>
  </si>
  <si>
    <t>AUTO1</t>
  </si>
  <si>
    <t>AUTO2</t>
  </si>
</sst>
</file>

<file path=xl/styles.xml><?xml version="1.0" encoding="utf-8"?>
<styleSheet xmlns="http://schemas.openxmlformats.org/spreadsheetml/2006/main">
  <numFmts count="3">
    <numFmt numFmtId="164" formatCode="_-[$€-410]\ * #,##0.00_-;\-[$€-410]\ * #,##0.00_-;_-[$€-410]\ * &quot;-&quot;??_-;_-@_-"/>
    <numFmt numFmtId="165" formatCode="0.0%"/>
    <numFmt numFmtId="166" formatCode="0.0"/>
  </numFmts>
  <fonts count="2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9" fillId="23" borderId="4" applyNumberFormat="0" applyFont="0" applyAlignment="0" applyProtection="0"/>
    <xf numFmtId="0" fontId="10" fillId="16" borderId="5" applyNumberFormat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24" borderId="11" xfId="0" applyFont="1" applyFill="1" applyBorder="1"/>
    <xf numFmtId="164" fontId="0" fillId="24" borderId="12" xfId="0" applyNumberFormat="1" applyFill="1" applyBorder="1"/>
    <xf numFmtId="0" fontId="0" fillId="24" borderId="20" xfId="0" applyFill="1" applyBorder="1"/>
    <xf numFmtId="0" fontId="0" fillId="24" borderId="21" xfId="0" applyFill="1" applyBorder="1"/>
    <xf numFmtId="0" fontId="9" fillId="24" borderId="22" xfId="0" applyFont="1" applyFill="1" applyBorder="1"/>
    <xf numFmtId="0" fontId="0" fillId="24" borderId="0" xfId="0" applyFill="1" applyBorder="1"/>
    <xf numFmtId="0" fontId="0" fillId="24" borderId="24" xfId="0" applyFill="1" applyBorder="1"/>
    <xf numFmtId="0" fontId="0" fillId="24" borderId="25" xfId="0" applyFill="1" applyBorder="1"/>
    <xf numFmtId="0" fontId="21" fillId="24" borderId="26" xfId="0" applyFont="1" applyFill="1" applyBorder="1"/>
    <xf numFmtId="0" fontId="0" fillId="24" borderId="27" xfId="0" applyFill="1" applyBorder="1"/>
    <xf numFmtId="0" fontId="9" fillId="24" borderId="28" xfId="0" applyFont="1" applyFill="1" applyBorder="1"/>
    <xf numFmtId="0" fontId="9" fillId="24" borderId="29" xfId="0" applyFont="1" applyFill="1" applyBorder="1"/>
    <xf numFmtId="0" fontId="21" fillId="24" borderId="30" xfId="0" applyFont="1" applyFill="1" applyBorder="1" applyAlignment="1">
      <alignment horizontal="right"/>
    </xf>
    <xf numFmtId="0" fontId="0" fillId="24" borderId="31" xfId="0" applyFill="1" applyBorder="1"/>
    <xf numFmtId="164" fontId="0" fillId="24" borderId="32" xfId="0" applyNumberFormat="1" applyFill="1" applyBorder="1"/>
    <xf numFmtId="165" fontId="1" fillId="24" borderId="33" xfId="32" applyNumberFormat="1" applyFont="1" applyFill="1" applyBorder="1"/>
    <xf numFmtId="0" fontId="21" fillId="24" borderId="34" xfId="0" applyFont="1" applyFill="1" applyBorder="1" applyAlignment="1">
      <alignment horizontal="right"/>
    </xf>
    <xf numFmtId="0" fontId="0" fillId="24" borderId="35" xfId="0" applyFill="1" applyBorder="1"/>
    <xf numFmtId="164" fontId="0" fillId="24" borderId="36" xfId="0" applyNumberFormat="1" applyFill="1" applyBorder="1"/>
    <xf numFmtId="165" fontId="1" fillId="24" borderId="23" xfId="32" applyNumberFormat="1" applyFont="1" applyFill="1" applyBorder="1"/>
    <xf numFmtId="0" fontId="0" fillId="0" borderId="0" xfId="0" applyBorder="1"/>
    <xf numFmtId="0" fontId="0" fillId="0" borderId="0" xfId="0" applyAlignment="1">
      <alignment horizontal="left"/>
    </xf>
    <xf numFmtId="0" fontId="21" fillId="28" borderId="41" xfId="0" applyFont="1" applyFill="1" applyBorder="1" applyAlignment="1">
      <alignment horizontal="left"/>
    </xf>
    <xf numFmtId="0" fontId="22" fillId="28" borderId="26" xfId="0" applyFont="1" applyFill="1" applyBorder="1" applyAlignment="1">
      <alignment horizontal="left"/>
    </xf>
    <xf numFmtId="0" fontId="0" fillId="25" borderId="42" xfId="0" applyFill="1" applyBorder="1" applyAlignment="1">
      <alignment horizontal="left"/>
    </xf>
    <xf numFmtId="164" fontId="0" fillId="26" borderId="42" xfId="0" applyNumberFormat="1" applyFill="1" applyBorder="1"/>
    <xf numFmtId="164" fontId="0" fillId="27" borderId="42" xfId="0" applyNumberFormat="1" applyFill="1" applyBorder="1"/>
    <xf numFmtId="0" fontId="0" fillId="25" borderId="37" xfId="0" applyFill="1" applyBorder="1" applyAlignment="1">
      <alignment horizontal="left"/>
    </xf>
    <xf numFmtId="0" fontId="0" fillId="26" borderId="37" xfId="0" applyFill="1" applyBorder="1"/>
    <xf numFmtId="0" fontId="0" fillId="27" borderId="37" xfId="0" applyFill="1" applyBorder="1"/>
    <xf numFmtId="0" fontId="0" fillId="0" borderId="43" xfId="0" applyBorder="1" applyAlignment="1">
      <alignment vertical="center"/>
    </xf>
    <xf numFmtId="0" fontId="0" fillId="25" borderId="11" xfId="0" applyFill="1" applyBorder="1"/>
    <xf numFmtId="0" fontId="0" fillId="25" borderId="38" xfId="0" applyFill="1" applyBorder="1" applyAlignment="1">
      <alignment horizontal="center" vertical="center"/>
    </xf>
    <xf numFmtId="0" fontId="0" fillId="25" borderId="22" xfId="0" applyFill="1" applyBorder="1"/>
    <xf numFmtId="0" fontId="0" fillId="25" borderId="36" xfId="0" applyFill="1" applyBorder="1" applyAlignment="1">
      <alignment horizontal="center" vertical="center"/>
    </xf>
    <xf numFmtId="0" fontId="0" fillId="25" borderId="14" xfId="0" applyFill="1" applyBorder="1"/>
    <xf numFmtId="0" fontId="0" fillId="25" borderId="39" xfId="0" applyFill="1" applyBorder="1" applyAlignment="1">
      <alignment horizontal="center" vertical="center"/>
    </xf>
    <xf numFmtId="0" fontId="22" fillId="0" borderId="0" xfId="0" applyFont="1" applyBorder="1"/>
    <xf numFmtId="0" fontId="0" fillId="28" borderId="0" xfId="0" applyFill="1"/>
    <xf numFmtId="0" fontId="21" fillId="24" borderId="40" xfId="0" applyFont="1" applyFill="1" applyBorder="1" applyAlignment="1">
      <alignment horizontal="right"/>
    </xf>
    <xf numFmtId="0" fontId="0" fillId="24" borderId="44" xfId="0" applyFill="1" applyBorder="1"/>
    <xf numFmtId="164" fontId="0" fillId="24" borderId="45" xfId="0" applyNumberFormat="1" applyFill="1" applyBorder="1"/>
    <xf numFmtId="165" fontId="1" fillId="24" borderId="15" xfId="32" applyNumberFormat="1" applyFont="1" applyFill="1" applyBorder="1"/>
    <xf numFmtId="164" fontId="0" fillId="24" borderId="39" xfId="0" applyNumberFormat="1" applyFill="1" applyBorder="1"/>
    <xf numFmtId="164" fontId="0" fillId="24" borderId="23" xfId="0" applyNumberFormat="1" applyFill="1" applyBorder="1"/>
    <xf numFmtId="9" fontId="0" fillId="24" borderId="23" xfId="32" applyFont="1" applyFill="1" applyBorder="1"/>
    <xf numFmtId="166" fontId="0" fillId="24" borderId="23" xfId="0" applyNumberFormat="1" applyFill="1" applyBorder="1"/>
    <xf numFmtId="164" fontId="0" fillId="0" borderId="10" xfId="0" applyNumberFormat="1" applyBorder="1"/>
    <xf numFmtId="164" fontId="0" fillId="25" borderId="10" xfId="0" applyNumberFormat="1" applyFill="1" applyBorder="1"/>
    <xf numFmtId="164" fontId="0" fillId="25" borderId="16" xfId="0" applyNumberFormat="1" applyFill="1" applyBorder="1"/>
    <xf numFmtId="164" fontId="0" fillId="25" borderId="13" xfId="0" applyNumberFormat="1" applyFill="1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25" borderId="46" xfId="0" applyFill="1" applyBorder="1" applyAlignment="1">
      <alignment horizontal="center"/>
    </xf>
    <xf numFmtId="0" fontId="0" fillId="25" borderId="47" xfId="0" applyFill="1" applyBorder="1" applyAlignment="1">
      <alignment horizontal="center"/>
    </xf>
    <xf numFmtId="0" fontId="0" fillId="25" borderId="48" xfId="0" applyFill="1" applyBorder="1" applyAlignment="1">
      <alignment horizontal="center"/>
    </xf>
    <xf numFmtId="0" fontId="0" fillId="29" borderId="37" xfId="0" applyFill="1" applyBorder="1" applyAlignment="1">
      <alignment horizontal="center"/>
    </xf>
    <xf numFmtId="0" fontId="9" fillId="29" borderId="13" xfId="0" applyFont="1" applyFill="1" applyBorder="1" applyAlignment="1">
      <alignment horizontal="center" vertical="center"/>
    </xf>
    <xf numFmtId="0" fontId="9" fillId="29" borderId="41" xfId="0" applyFont="1" applyFill="1" applyBorder="1" applyAlignment="1">
      <alignment vertical="center"/>
    </xf>
    <xf numFmtId="0" fontId="9" fillId="29" borderId="37" xfId="0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32" builtinId="5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lineChart>
        <c:grouping val="standard"/>
        <c:ser>
          <c:idx val="1"/>
          <c:order val="1"/>
          <c:tx>
            <c:strRef>
              <c:f>GRAFICI!$E$1</c:f>
              <c:strCache>
                <c:ptCount val="1"/>
                <c:pt idx="0">
                  <c:v>AUTO2</c:v>
                </c:pt>
              </c:strCache>
            </c:strRef>
          </c:tx>
          <c:marker>
            <c:symbol val="none"/>
          </c:marker>
          <c:val>
            <c:numRef>
              <c:f>GRAFICI!$E$2:$E$6</c:f>
              <c:numCache>
                <c:formatCode>_-[$€-410]\ * #,##0.00_-;\-[$€-410]\ * #,##0.00_-;_-[$€-410]\ * "-"??_-;_-@_-</c:formatCode>
                <c:ptCount val="5"/>
                <c:pt idx="0">
                  <c:v>6.0911821718749994</c:v>
                </c:pt>
                <c:pt idx="1">
                  <c:v>3.0749910859375</c:v>
                </c:pt>
                <c:pt idx="2">
                  <c:v>2.0695940572916669</c:v>
                </c:pt>
                <c:pt idx="3">
                  <c:v>1.5668955429687501</c:v>
                </c:pt>
                <c:pt idx="4">
                  <c:v>1.2652764343749998</c:v>
                </c:pt>
              </c:numCache>
            </c:numRef>
          </c:val>
          <c:smooth val="1"/>
        </c:ser>
        <c:marker val="1"/>
        <c:axId val="72158208"/>
        <c:axId val="72196864"/>
      </c:lineChart>
      <c:lineChart>
        <c:grouping val="standard"/>
        <c:ser>
          <c:idx val="0"/>
          <c:order val="0"/>
          <c:tx>
            <c:strRef>
              <c:f>GRAFICI!$D$1</c:f>
              <c:strCache>
                <c:ptCount val="1"/>
                <c:pt idx="0">
                  <c:v>AUTO1</c:v>
                </c:pt>
              </c:strCache>
            </c:strRef>
          </c:tx>
          <c:marker>
            <c:symbol val="none"/>
          </c:marker>
          <c:val>
            <c:numRef>
              <c:f>GRAFICI!$D$2:$D$6</c:f>
              <c:numCache>
                <c:formatCode>_-[$€-410]\ * #,##0.00_-;\-[$€-410]\ * #,##0.00_-;_-[$€-410]\ * "-"??_-;_-@_-</c:formatCode>
                <c:ptCount val="5"/>
                <c:pt idx="0">
                  <c:v>5.7558143124999992</c:v>
                </c:pt>
                <c:pt idx="1">
                  <c:v>2.9709071562499996</c:v>
                </c:pt>
                <c:pt idx="2">
                  <c:v>2.042604770833333</c:v>
                </c:pt>
                <c:pt idx="3">
                  <c:v>1.5784535781249998</c:v>
                </c:pt>
                <c:pt idx="4">
                  <c:v>1.2999628624999999</c:v>
                </c:pt>
              </c:numCache>
            </c:numRef>
          </c:val>
          <c:smooth val="1"/>
        </c:ser>
        <c:marker val="1"/>
        <c:axId val="77834496"/>
        <c:axId val="77791232"/>
      </c:lineChart>
      <c:catAx>
        <c:axId val="7215820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ANNI</a:t>
                </a:r>
              </a:p>
            </c:rich>
          </c:tx>
          <c:layout>
            <c:manualLayout>
              <c:xMode val="edge"/>
              <c:yMode val="edge"/>
              <c:x val="0.4197438618045084"/>
              <c:y val="0.92379428761880955"/>
            </c:manualLayout>
          </c:layout>
        </c:title>
        <c:majorTickMark val="none"/>
        <c:tickLblPos val="nextTo"/>
        <c:crossAx val="72196864"/>
        <c:crosses val="autoZero"/>
        <c:auto val="1"/>
        <c:lblAlgn val="ctr"/>
        <c:lblOffset val="100"/>
      </c:catAx>
      <c:valAx>
        <c:axId val="721968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/>
                  <a:t>CKM</a:t>
                </a:r>
              </a:p>
            </c:rich>
          </c:tx>
          <c:layout>
            <c:manualLayout>
              <c:xMode val="edge"/>
              <c:yMode val="edge"/>
              <c:x val="0.90622537431048067"/>
              <c:y val="0.17247296468893769"/>
            </c:manualLayout>
          </c:layout>
        </c:title>
        <c:numFmt formatCode="_-[$€-410]\ * #,##0.00_-;\-[$€-410]\ * #,##0.00_-;_-[$€-410]\ * &quot;-&quot;??_-;_-@_-" sourceLinked="1"/>
        <c:tickLblPos val="none"/>
        <c:crossAx val="72158208"/>
        <c:crosses val="autoZero"/>
        <c:crossBetween val="between"/>
      </c:valAx>
      <c:valAx>
        <c:axId val="77791232"/>
        <c:scaling>
          <c:orientation val="minMax"/>
        </c:scaling>
        <c:axPos val="r"/>
        <c:numFmt formatCode="_-[$€-410]\ * #,##0.00_-;\-[$€-410]\ * #,##0.00_-;_-[$€-410]\ * &quot;-&quot;??_-;_-@_-" sourceLinked="1"/>
        <c:tickLblPos val="nextTo"/>
        <c:crossAx val="77834496"/>
        <c:crosses val="max"/>
        <c:crossBetween val="between"/>
      </c:valAx>
      <c:catAx>
        <c:axId val="77834496"/>
        <c:scaling>
          <c:orientation val="minMax"/>
        </c:scaling>
        <c:delete val="1"/>
        <c:axPos val="b"/>
        <c:tickLblPos val="none"/>
        <c:crossAx val="77791232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304801</xdr:colOff>
      <xdr:row>0</xdr:row>
      <xdr:rowOff>38101</xdr:rowOff>
    </xdr:from>
    <xdr:to>
      <xdr:col>18</xdr:col>
      <xdr:colOff>438151</xdr:colOff>
      <xdr:row>26</xdr:row>
      <xdr:rowOff>9526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C86"/>
  <sheetViews>
    <sheetView tabSelected="1" workbookViewId="0">
      <selection activeCell="C23" sqref="C23"/>
    </sheetView>
  </sheetViews>
  <sheetFormatPr defaultRowHeight="12.75"/>
  <cols>
    <col min="1" max="1" width="29.85546875" bestFit="1" customWidth="1"/>
    <col min="2" max="2" width="15.5703125" customWidth="1"/>
    <col min="3" max="3" width="12.85546875" bestFit="1" customWidth="1"/>
    <col min="4" max="4" width="7.7109375" bestFit="1" customWidth="1"/>
    <col min="5" max="5" width="6.5703125" style="44" bestFit="1" customWidth="1"/>
    <col min="6" max="6" width="29.85546875" bestFit="1" customWidth="1"/>
    <col min="7" max="7" width="15.28515625" customWidth="1"/>
    <col min="8" max="8" width="12.85546875" bestFit="1" customWidth="1"/>
    <col min="9" max="9" width="7.7109375" bestFit="1" customWidth="1"/>
    <col min="10" max="29" width="9.140625" style="44"/>
  </cols>
  <sheetData>
    <row r="1" spans="1:9" ht="15.75" thickBot="1">
      <c r="A1" s="69" t="s">
        <v>21</v>
      </c>
      <c r="B1" s="70"/>
      <c r="C1" s="70"/>
      <c r="D1" s="71"/>
      <c r="F1" s="69" t="s">
        <v>22</v>
      </c>
      <c r="G1" s="70"/>
      <c r="H1" s="70"/>
      <c r="I1" s="71"/>
    </row>
    <row r="2" spans="1:9">
      <c r="A2" s="6" t="s">
        <v>12</v>
      </c>
      <c r="B2" s="7">
        <v>30000</v>
      </c>
      <c r="C2" s="8"/>
      <c r="D2" s="9"/>
      <c r="F2" s="6" t="s">
        <v>12</v>
      </c>
      <c r="G2" s="7">
        <v>32500</v>
      </c>
      <c r="H2" s="8"/>
      <c r="I2" s="9"/>
    </row>
    <row r="3" spans="1:9">
      <c r="A3" s="10" t="s">
        <v>13</v>
      </c>
      <c r="B3" s="50">
        <v>700</v>
      </c>
      <c r="C3" s="11"/>
      <c r="D3" s="12"/>
      <c r="F3" s="10" t="s">
        <v>13</v>
      </c>
      <c r="G3" s="50">
        <v>750</v>
      </c>
      <c r="H3" s="11"/>
      <c r="I3" s="12"/>
    </row>
    <row r="4" spans="1:9">
      <c r="A4" s="10" t="s">
        <v>14</v>
      </c>
      <c r="B4" s="50">
        <v>330</v>
      </c>
      <c r="C4" s="11"/>
      <c r="D4" s="12"/>
      <c r="F4" s="10" t="s">
        <v>14</v>
      </c>
      <c r="G4" s="50">
        <v>350</v>
      </c>
      <c r="H4" s="11"/>
      <c r="I4" s="12"/>
    </row>
    <row r="5" spans="1:9">
      <c r="A5" s="10" t="s">
        <v>15</v>
      </c>
      <c r="B5" s="50">
        <v>2</v>
      </c>
      <c r="C5" s="11"/>
      <c r="D5" s="12"/>
      <c r="F5" s="10" t="s">
        <v>15</v>
      </c>
      <c r="G5" s="50">
        <v>0.85</v>
      </c>
      <c r="H5" s="11"/>
      <c r="I5" s="12"/>
    </row>
    <row r="6" spans="1:9">
      <c r="A6" s="10" t="s">
        <v>19</v>
      </c>
      <c r="B6" s="52">
        <v>9</v>
      </c>
      <c r="C6" s="11"/>
      <c r="D6" s="12"/>
      <c r="F6" s="10" t="s">
        <v>19</v>
      </c>
      <c r="G6" s="52">
        <v>6</v>
      </c>
      <c r="H6" s="11"/>
      <c r="I6" s="12"/>
    </row>
    <row r="7" spans="1:9">
      <c r="A7" s="10" t="s">
        <v>17</v>
      </c>
      <c r="B7" s="50">
        <v>400</v>
      </c>
      <c r="C7" s="11"/>
      <c r="D7" s="12"/>
      <c r="F7" s="10" t="s">
        <v>17</v>
      </c>
      <c r="G7" s="50">
        <v>480</v>
      </c>
      <c r="H7" s="11"/>
      <c r="I7" s="12"/>
    </row>
    <row r="8" spans="1:9">
      <c r="A8" s="10" t="s">
        <v>18</v>
      </c>
      <c r="B8" s="50">
        <v>200</v>
      </c>
      <c r="C8" s="11"/>
      <c r="D8" s="12"/>
      <c r="F8" s="10" t="s">
        <v>18</v>
      </c>
      <c r="G8" s="50">
        <v>300</v>
      </c>
      <c r="H8" s="11"/>
      <c r="I8" s="12"/>
    </row>
    <row r="9" spans="1:9">
      <c r="A9" s="10" t="s">
        <v>16</v>
      </c>
      <c r="B9" s="51">
        <v>0.15</v>
      </c>
      <c r="C9" s="11"/>
      <c r="D9" s="12"/>
      <c r="F9" s="10" t="s">
        <v>16</v>
      </c>
      <c r="G9" s="51">
        <v>0.15</v>
      </c>
      <c r="H9" s="11"/>
      <c r="I9" s="12"/>
    </row>
    <row r="10" spans="1:9">
      <c r="A10" s="13"/>
      <c r="B10" s="11"/>
      <c r="C10" s="11"/>
      <c r="D10" s="12"/>
      <c r="F10" s="13"/>
      <c r="G10" s="11"/>
      <c r="H10" s="11"/>
      <c r="I10" s="12"/>
    </row>
    <row r="11" spans="1:9" ht="13.5" thickBot="1">
      <c r="A11" s="13"/>
      <c r="B11" s="11"/>
      <c r="C11" s="11"/>
      <c r="D11" s="12"/>
      <c r="F11" s="13"/>
      <c r="G11" s="11"/>
      <c r="H11" s="11"/>
      <c r="I11" s="12"/>
    </row>
    <row r="12" spans="1:9" ht="13.5" thickBot="1">
      <c r="A12" s="14"/>
      <c r="B12" s="15" t="s">
        <v>2</v>
      </c>
      <c r="C12" s="16" t="s">
        <v>3</v>
      </c>
      <c r="D12" s="17" t="s">
        <v>4</v>
      </c>
      <c r="F12" s="14"/>
      <c r="G12" s="15" t="s">
        <v>2</v>
      </c>
      <c r="H12" s="16" t="s">
        <v>3</v>
      </c>
      <c r="I12" s="17" t="s">
        <v>4</v>
      </c>
    </row>
    <row r="13" spans="1:9">
      <c r="A13" s="18" t="s">
        <v>5</v>
      </c>
      <c r="B13" s="19" t="s">
        <v>6</v>
      </c>
      <c r="C13" s="20">
        <f>$B$2*D13</f>
        <v>22500</v>
      </c>
      <c r="D13" s="21">
        <v>0.75</v>
      </c>
      <c r="F13" s="18" t="s">
        <v>5</v>
      </c>
      <c r="G13" s="19" t="s">
        <v>6</v>
      </c>
      <c r="H13" s="20">
        <f>$G$2*I13</f>
        <v>24375</v>
      </c>
      <c r="I13" s="21">
        <v>0.75</v>
      </c>
    </row>
    <row r="14" spans="1:9">
      <c r="A14" s="22" t="s">
        <v>5</v>
      </c>
      <c r="B14" s="23" t="s">
        <v>7</v>
      </c>
      <c r="C14" s="24">
        <f>$B$2*D14</f>
        <v>18000</v>
      </c>
      <c r="D14" s="25">
        <v>0.6</v>
      </c>
      <c r="F14" s="22" t="s">
        <v>5</v>
      </c>
      <c r="G14" s="23" t="s">
        <v>7</v>
      </c>
      <c r="H14" s="20">
        <f>$G$2*I14</f>
        <v>19500</v>
      </c>
      <c r="I14" s="25">
        <v>0.6</v>
      </c>
    </row>
    <row r="15" spans="1:9">
      <c r="A15" s="22" t="s">
        <v>5</v>
      </c>
      <c r="B15" s="23" t="s">
        <v>8</v>
      </c>
      <c r="C15" s="24">
        <f>$B$2*D15</f>
        <v>15000</v>
      </c>
      <c r="D15" s="25">
        <v>0.5</v>
      </c>
      <c r="F15" s="22" t="s">
        <v>5</v>
      </c>
      <c r="G15" s="23" t="s">
        <v>8</v>
      </c>
      <c r="H15" s="20">
        <f>$G$2*I15</f>
        <v>16250</v>
      </c>
      <c r="I15" s="25">
        <v>0.5</v>
      </c>
    </row>
    <row r="16" spans="1:9">
      <c r="A16" s="22" t="s">
        <v>5</v>
      </c>
      <c r="B16" s="23" t="s">
        <v>9</v>
      </c>
      <c r="C16" s="24">
        <f>$B$2*D16</f>
        <v>12750</v>
      </c>
      <c r="D16" s="25">
        <v>0.42499999999999999</v>
      </c>
      <c r="F16" s="22" t="s">
        <v>5</v>
      </c>
      <c r="G16" s="23" t="s">
        <v>9</v>
      </c>
      <c r="H16" s="20">
        <f>$G$2*I16</f>
        <v>13812.5</v>
      </c>
      <c r="I16" s="25">
        <v>0.42499999999999999</v>
      </c>
    </row>
    <row r="17" spans="1:9" ht="13.5" thickBot="1">
      <c r="A17" s="45" t="s">
        <v>5</v>
      </c>
      <c r="B17" s="46" t="s">
        <v>10</v>
      </c>
      <c r="C17" s="49">
        <f>$B$2*D17</f>
        <v>10500</v>
      </c>
      <c r="D17" s="48">
        <v>0.35</v>
      </c>
      <c r="F17" s="45" t="s">
        <v>5</v>
      </c>
      <c r="G17" s="46" t="s">
        <v>10</v>
      </c>
      <c r="H17" s="47">
        <f>$G$2*I17</f>
        <v>11375</v>
      </c>
      <c r="I17" s="48">
        <v>0.35</v>
      </c>
    </row>
    <row r="18" spans="1:9" s="44" customFormat="1"/>
    <row r="19" spans="1:9" s="44" customFormat="1"/>
    <row r="20" spans="1:9" s="44" customFormat="1"/>
    <row r="21" spans="1:9" s="44" customFormat="1"/>
    <row r="22" spans="1:9" s="44" customFormat="1"/>
    <row r="23" spans="1:9" s="44" customFormat="1"/>
    <row r="24" spans="1:9" s="44" customFormat="1"/>
    <row r="25" spans="1:9" s="44" customFormat="1"/>
    <row r="26" spans="1:9" s="44" customFormat="1"/>
    <row r="27" spans="1:9" s="44" customFormat="1"/>
    <row r="28" spans="1:9" s="44" customFormat="1"/>
    <row r="29" spans="1:9" s="44" customFormat="1"/>
    <row r="30" spans="1:9" s="44" customFormat="1"/>
    <row r="31" spans="1:9" s="44" customFormat="1"/>
    <row r="32" spans="1:9" s="44" customFormat="1"/>
    <row r="33" s="44" customFormat="1"/>
    <row r="34" s="44" customFormat="1"/>
    <row r="35" s="44" customFormat="1"/>
    <row r="36" s="44" customFormat="1"/>
    <row r="37" s="44" customFormat="1"/>
    <row r="38" s="44" customFormat="1"/>
    <row r="39" s="44" customFormat="1"/>
    <row r="40" s="44" customFormat="1"/>
    <row r="41" s="44" customFormat="1"/>
    <row r="42" s="44" customFormat="1"/>
    <row r="43" s="44" customFormat="1"/>
    <row r="44" s="44" customFormat="1"/>
    <row r="45" s="44" customFormat="1"/>
    <row r="46" s="44" customFormat="1"/>
    <row r="47" s="44" customFormat="1"/>
    <row r="48" s="44" customFormat="1"/>
    <row r="49" s="44" customFormat="1"/>
    <row r="50" s="44" customFormat="1"/>
    <row r="51" s="44" customFormat="1"/>
    <row r="52" s="44" customFormat="1"/>
    <row r="53" s="44" customFormat="1"/>
    <row r="54" s="44" customFormat="1"/>
    <row r="55" s="44" customFormat="1"/>
    <row r="56" s="44" customFormat="1"/>
    <row r="57" s="44" customFormat="1"/>
    <row r="58" s="44" customFormat="1"/>
    <row r="59" s="44" customFormat="1"/>
    <row r="60" s="44" customFormat="1"/>
    <row r="61" s="44" customFormat="1"/>
    <row r="62" s="44" customFormat="1"/>
    <row r="63" s="44" customFormat="1"/>
    <row r="6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</sheetData>
  <mergeCells count="2">
    <mergeCell ref="A1:D1"/>
    <mergeCell ref="F1:I1"/>
  </mergeCells>
  <phoneticPr fontId="0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J31"/>
  <sheetViews>
    <sheetView zoomScale="90" zoomScaleNormal="90" workbookViewId="0">
      <selection activeCell="D2" sqref="D2"/>
    </sheetView>
  </sheetViews>
  <sheetFormatPr defaultRowHeight="12.75"/>
  <cols>
    <col min="1" max="1" width="6.7109375" bestFit="1" customWidth="1"/>
    <col min="2" max="2" width="9.140625" style="5"/>
    <col min="3" max="3" width="9.140625" style="1"/>
    <col min="4" max="4" width="9.28515625" bestFit="1" customWidth="1"/>
    <col min="5" max="5" width="10.5703125" bestFit="1" customWidth="1"/>
  </cols>
  <sheetData>
    <row r="1" spans="1:10" s="1" customFormat="1" ht="13.5" thickBot="1">
      <c r="A1" s="65" t="s">
        <v>11</v>
      </c>
      <c r="B1" s="66" t="s">
        <v>20</v>
      </c>
      <c r="C1" s="67" t="s">
        <v>1</v>
      </c>
      <c r="D1" s="68" t="str">
        <f>IF(AUTO!A1=0,"",AUTO!A1)</f>
        <v>AUTO1</v>
      </c>
      <c r="E1" s="68" t="str">
        <f>IF(AUTO!B1=0,"",AUTO!F1)</f>
        <v/>
      </c>
      <c r="H1"/>
      <c r="I1"/>
      <c r="J1"/>
    </row>
    <row r="2" spans="1:10" ht="13.5" thickBot="1">
      <c r="A2">
        <f>B2+C2</f>
        <v>10001</v>
      </c>
      <c r="B2" s="2">
        <v>10000</v>
      </c>
      <c r="C2" s="57">
        <v>1</v>
      </c>
      <c r="D2" s="53">
        <f>((AUTO!$B$3+AUTO!$B$4)/$B2)+((AUTO!$B$5*AUTO!$B$6)/100)+((AUTO!$B$7+AUTO!$B$8)/100000)+((AUTO!$B$2-AUTO!$C13)/$B2*$C2)+(((1+AUTO!$B$9)^($C2-1))*AUTO!$B$9*AUTO!$B$2/$B2)</f>
        <v>1.4889999999999999</v>
      </c>
      <c r="E2" s="53">
        <f>((AUTO!$G$3+AUTO!$G$4)/$B2)+((AUTO!$G$5*AUTO!$G$6)/100)+((AUTO!$G$7+AUTO!$G$8)/100000)+((AUTO!$G$2-AUTO!$H13)/$B2*$C2)+(((1+AUTO!$G$9)^($C2-1))*AUTO!$G$9*AUTO!$G$2/$B2)</f>
        <v>1.4688000000000001</v>
      </c>
    </row>
    <row r="3" spans="1:10" ht="13.5" thickBot="1">
      <c r="A3">
        <f t="shared" ref="A3:A26" si="0">B3+C3</f>
        <v>10002</v>
      </c>
      <c r="B3" s="3">
        <v>10000</v>
      </c>
      <c r="C3" s="58">
        <v>2</v>
      </c>
      <c r="D3" s="53">
        <f>((AUTO!$B$3+AUTO!$B$4)/$B3)+((AUTO!$B$5*AUTO!$B$6)/100)+((AUTO!$B$7+AUTO!$B$8)/100000)+((AUTO!$B$2-AUTO!$C14)/$B3*$C3)+(((1+AUTO!$B$9)^($C3-1))*AUTO!$B$9*AUTO!$B$2/$B3)</f>
        <v>3.2065000000000001</v>
      </c>
      <c r="E3" s="53">
        <f>((AUTO!$G$3+AUTO!$G$4)/$B3)+((AUTO!$G$5*AUTO!$G$6)/100)+((AUTO!$G$7+AUTO!$G$8)/100000)+((AUTO!$G$2-AUTO!$H14)/$B3*$C3)+(((1+AUTO!$G$9)^($C3-1))*AUTO!$G$9*AUTO!$G$2/$B3)</f>
        <v>3.3294250000000001</v>
      </c>
    </row>
    <row r="4" spans="1:10" ht="13.5" thickBot="1">
      <c r="A4">
        <f t="shared" si="0"/>
        <v>10003</v>
      </c>
      <c r="B4" s="3">
        <v>10000</v>
      </c>
      <c r="C4" s="58">
        <v>3</v>
      </c>
      <c r="D4" s="53">
        <f>((AUTO!$B$3+AUTO!$B$4)/$B4)+((AUTO!$B$5*AUTO!$B$6)/100)+((AUTO!$B$7+AUTO!$B$8)/100000)+((AUTO!$B$2-AUTO!$C15)/$B4*$C4)+(((1+AUTO!$B$9)^($C4-1))*AUTO!$B$9*AUTO!$B$2/$B4)</f>
        <v>5.3841249999999992</v>
      </c>
      <c r="E4" s="53">
        <f>((AUTO!$G$3+AUTO!$G$4)/$B4)+((AUTO!$G$5*AUTO!$G$6)/100)+((AUTO!$G$7+AUTO!$G$8)/100000)+((AUTO!$G$2-AUTO!$H15)/$B4*$C4)+(((1+AUTO!$G$9)^($C4-1))*AUTO!$G$9*AUTO!$G$2/$B4)</f>
        <v>5.6885187500000001</v>
      </c>
    </row>
    <row r="5" spans="1:10" ht="13.5" thickBot="1">
      <c r="A5">
        <f t="shared" si="0"/>
        <v>10004</v>
      </c>
      <c r="B5" s="3">
        <v>10000</v>
      </c>
      <c r="C5" s="58">
        <v>4</v>
      </c>
      <c r="D5" s="53">
        <f>((AUTO!$B$3+AUTO!$B$4)/$B5)+((AUTO!$B$5*AUTO!$B$6)/100)+((AUTO!$B$7+AUTO!$B$8)/100000)+((AUTO!$B$2-AUTO!$C16)/$B5*$C5)+(((1+AUTO!$B$9)^($C5-1))*AUTO!$B$9*AUTO!$B$2/$B5)</f>
        <v>7.87339375</v>
      </c>
      <c r="E5" s="53">
        <f>((AUTO!$G$3+AUTO!$G$4)/$B5)+((AUTO!$G$5*AUTO!$G$6)/100)+((AUTO!$G$7+AUTO!$G$8)/100000)+((AUTO!$G$2-AUTO!$H16)/$B5*$C5)+(((1+AUTO!$G$9)^($C5-1))*AUTO!$G$9*AUTO!$G$2/$B5)</f>
        <v>8.3852265624999998</v>
      </c>
    </row>
    <row r="6" spans="1:10" ht="13.5" thickBot="1">
      <c r="A6">
        <f t="shared" si="0"/>
        <v>10005</v>
      </c>
      <c r="B6" s="4">
        <v>10000</v>
      </c>
      <c r="C6" s="59">
        <v>5</v>
      </c>
      <c r="D6" s="53">
        <f>((AUTO!$B$3+AUTO!$B$4)/$B6)+((AUTO!$B$5*AUTO!$B$6)/100)+((AUTO!$B$7+AUTO!$B$8)/100000)+((AUTO!$B$2-AUTO!$C17)/$B6*$C6)+(((1+AUTO!$B$9)^($C6-1))*AUTO!$B$9*AUTO!$B$2/$B6)</f>
        <v>10.826052812499999</v>
      </c>
      <c r="E6" s="53">
        <f>((AUTO!$G$3+AUTO!$G$4)/$B6)+((AUTO!$G$5*AUTO!$G$6)/100)+((AUTO!$G$7+AUTO!$G$8)/100000)+((AUTO!$G$2-AUTO!$H17)/$B6*$C6)+(((1+AUTO!$G$9)^($C6-1))*AUTO!$G$9*AUTO!$G$2/$B6)</f>
        <v>11.583940546874999</v>
      </c>
    </row>
    <row r="7" spans="1:10" ht="13.5" thickBot="1">
      <c r="A7">
        <f t="shared" si="0"/>
        <v>20001</v>
      </c>
      <c r="B7" s="2">
        <v>20000</v>
      </c>
      <c r="C7" s="57">
        <v>1</v>
      </c>
      <c r="D7" s="53">
        <f>((AUTO!$B$3+AUTO!$B$4)/$B7)+((AUTO!$B$5*AUTO!$B$6)/100)+((AUTO!$B$7+AUTO!$B$8)/100000)+((AUTO!$B$2-AUTO!$C13)/$B7*$C7)+(((1+AUTO!$B$9)^($C7-1))*AUTO!$B$9*AUTO!$B$2/$B7)</f>
        <v>0.83750000000000002</v>
      </c>
      <c r="E7" s="53">
        <f>((AUTO!$G$3+AUTO!$G$4)/$B7)+((AUTO!$G$5*AUTO!$G$6)/100)+((AUTO!$G$7+AUTO!$G$8)/100000)+((AUTO!$G$2-AUTO!$H13)/$B7*$C7)+(((1+AUTO!$G$9)^($C7-1))*AUTO!$G$9*AUTO!$G$2/$B7)</f>
        <v>0.76380000000000003</v>
      </c>
    </row>
    <row r="8" spans="1:10" ht="13.5" thickBot="1">
      <c r="A8">
        <f t="shared" si="0"/>
        <v>20002</v>
      </c>
      <c r="B8" s="3">
        <v>20000</v>
      </c>
      <c r="C8" s="58">
        <v>2</v>
      </c>
      <c r="D8" s="53">
        <f>((AUTO!$B$3+AUTO!$B$4)/$B8)+((AUTO!$B$5*AUTO!$B$6)/100)+((AUTO!$B$7+AUTO!$B$8)/100000)+((AUTO!$B$2-AUTO!$C14)/$B8*$C8)+(((1+AUTO!$B$9)^($C8-1))*AUTO!$B$9*AUTO!$B$2/$B8)</f>
        <v>1.69625</v>
      </c>
      <c r="E8" s="53">
        <f>((AUTO!$G$3+AUTO!$G$4)/$B8)+((AUTO!$G$5*AUTO!$G$6)/100)+((AUTO!$G$7+AUTO!$G$8)/100000)+((AUTO!$G$2-AUTO!$H14)/$B8*$C8)+(((1+AUTO!$G$9)^($C8-1))*AUTO!$G$9*AUTO!$G$2/$B8)</f>
        <v>1.6941124999999999</v>
      </c>
    </row>
    <row r="9" spans="1:10" ht="13.5" thickBot="1">
      <c r="A9">
        <f t="shared" si="0"/>
        <v>20003</v>
      </c>
      <c r="B9" s="3">
        <v>20000</v>
      </c>
      <c r="C9" s="58">
        <v>3</v>
      </c>
      <c r="D9" s="53">
        <f>((AUTO!$B$3+AUTO!$B$4)/$B9)+((AUTO!$B$5*AUTO!$B$6)/100)+((AUTO!$B$7+AUTO!$B$8)/100000)+((AUTO!$B$2-AUTO!$C15)/$B9*$C9)+(((1+AUTO!$B$9)^($C9-1))*AUTO!$B$9*AUTO!$B$2/$B9)</f>
        <v>2.7850624999999996</v>
      </c>
      <c r="E9" s="53">
        <f>((AUTO!$G$3+AUTO!$G$4)/$B9)+((AUTO!$G$5*AUTO!$G$6)/100)+((AUTO!$G$7+AUTO!$G$8)/100000)+((AUTO!$G$2-AUTO!$H15)/$B9*$C9)+(((1+AUTO!$G$9)^($C9-1))*AUTO!$G$9*AUTO!$G$2/$B9)</f>
        <v>2.8736593749999999</v>
      </c>
    </row>
    <row r="10" spans="1:10" ht="13.5" thickBot="1">
      <c r="A10">
        <f t="shared" si="0"/>
        <v>20004</v>
      </c>
      <c r="B10" s="3">
        <v>20000</v>
      </c>
      <c r="C10" s="58">
        <v>4</v>
      </c>
      <c r="D10" s="53">
        <f>((AUTO!$B$3+AUTO!$B$4)/$B10)+((AUTO!$B$5*AUTO!$B$6)/100)+((AUTO!$B$7+AUTO!$B$8)/100000)+((AUTO!$B$2-AUTO!$C16)/$B10*$C10)+(((1+AUTO!$B$9)^($C10-1))*AUTO!$B$9*AUTO!$B$2/$B10)</f>
        <v>4.029696875</v>
      </c>
      <c r="E10" s="53">
        <f>((AUTO!$G$3+AUTO!$G$4)/$B10)+((AUTO!$G$5*AUTO!$G$6)/100)+((AUTO!$G$7+AUTO!$G$8)/100000)+((AUTO!$G$2-AUTO!$H16)/$B10*$C10)+(((1+AUTO!$G$9)^($C10-1))*AUTO!$G$9*AUTO!$G$2/$B10)</f>
        <v>4.2220132812499997</v>
      </c>
    </row>
    <row r="11" spans="1:10" ht="13.5" thickBot="1">
      <c r="A11">
        <f t="shared" si="0"/>
        <v>20005</v>
      </c>
      <c r="B11" s="4">
        <v>20000</v>
      </c>
      <c r="C11" s="59">
        <v>5</v>
      </c>
      <c r="D11" s="53">
        <f>((AUTO!$B$3+AUTO!$B$4)/$B11)+((AUTO!$B$5*AUTO!$B$6)/100)+((AUTO!$B$7+AUTO!$B$8)/100000)+((AUTO!$B$2-AUTO!$C17)/$B11*$C11)+(((1+AUTO!$B$9)^($C11-1))*AUTO!$B$9*AUTO!$B$2/$B11)</f>
        <v>5.5060264062499993</v>
      </c>
      <c r="E11" s="53">
        <f>((AUTO!$G$3+AUTO!$G$4)/$B11)+((AUTO!$G$5*AUTO!$G$6)/100)+((AUTO!$G$7+AUTO!$G$8)/100000)+((AUTO!$G$2-AUTO!$H17)/$B11*$C11)+(((1+AUTO!$G$9)^($C11-1))*AUTO!$G$9*AUTO!$G$2/$B11)</f>
        <v>5.8213702734375001</v>
      </c>
    </row>
    <row r="12" spans="1:10" ht="13.5" thickBot="1">
      <c r="A12">
        <f t="shared" si="0"/>
        <v>30001</v>
      </c>
      <c r="B12" s="2">
        <v>30000</v>
      </c>
      <c r="C12" s="60">
        <v>1</v>
      </c>
      <c r="D12" s="53">
        <f>((AUTO!$B$3+AUTO!$B$4)/$B12)+((AUTO!$B$5*AUTO!$B$6)/100)+((AUTO!$B$7+AUTO!$B$8)/100000)+((AUTO!$B$2-AUTO!$C13)/$B12*$C12)+(((1+AUTO!$B$9)^($C12-1))*AUTO!$B$9*AUTO!$B$2/$B12)</f>
        <v>0.62033333333333329</v>
      </c>
      <c r="E12" s="53">
        <f>((AUTO!$G$3+AUTO!$G$4)/$B12)+((AUTO!$G$5*AUTO!$G$6)/100)+((AUTO!$G$7+AUTO!$G$8)/100000)+((AUTO!$G$2-AUTO!$H13)/$B12*$C12)+(((1+AUTO!$G$9)^($C12-1))*AUTO!$G$9*AUTO!$G$2/$B12)</f>
        <v>0.52879999999999994</v>
      </c>
    </row>
    <row r="13" spans="1:10" ht="13.5" thickBot="1">
      <c r="A13">
        <f t="shared" si="0"/>
        <v>30002</v>
      </c>
      <c r="B13" s="3">
        <v>30000</v>
      </c>
      <c r="C13" s="58">
        <v>2</v>
      </c>
      <c r="D13" s="53">
        <f>((AUTO!$B$3+AUTO!$B$4)/$B13)+((AUTO!$B$5*AUTO!$B$6)/100)+((AUTO!$B$7+AUTO!$B$8)/100000)+((AUTO!$B$2-AUTO!$C14)/$B13*$C13)+(((1+AUTO!$B$9)^($C13-1))*AUTO!$B$9*AUTO!$B$2/$B13)</f>
        <v>1.1928333333333332</v>
      </c>
      <c r="E13" s="53">
        <f>((AUTO!$G$3+AUTO!$G$4)/$B13)+((AUTO!$G$5*AUTO!$G$6)/100)+((AUTO!$G$7+AUTO!$G$8)/100000)+((AUTO!$G$2-AUTO!$H14)/$B13*$C13)+(((1+AUTO!$G$9)^($C13-1))*AUTO!$G$9*AUTO!$G$2/$B13)</f>
        <v>1.1490083333333334</v>
      </c>
    </row>
    <row r="14" spans="1:10" ht="13.5" thickBot="1">
      <c r="A14">
        <f t="shared" si="0"/>
        <v>30003</v>
      </c>
      <c r="B14" s="3">
        <v>30000</v>
      </c>
      <c r="C14" s="58">
        <v>3</v>
      </c>
      <c r="D14" s="53">
        <f>((AUTO!$B$3+AUTO!$B$4)/$B14)+((AUTO!$B$5*AUTO!$B$6)/100)+((AUTO!$B$7+AUTO!$B$8)/100000)+((AUTO!$B$2-AUTO!$C15)/$B14*$C14)+(((1+AUTO!$B$9)^($C14-1))*AUTO!$B$9*AUTO!$B$2/$B14)</f>
        <v>1.9187083333333332</v>
      </c>
      <c r="E14" s="53">
        <f>((AUTO!$G$3+AUTO!$G$4)/$B14)+((AUTO!$G$5*AUTO!$G$6)/100)+((AUTO!$G$7+AUTO!$G$8)/100000)+((AUTO!$G$2-AUTO!$H15)/$B14*$C14)+(((1+AUTO!$G$9)^($C14-1))*AUTO!$G$9*AUTO!$G$2/$B14)</f>
        <v>1.9353729166666667</v>
      </c>
    </row>
    <row r="15" spans="1:10" ht="13.5" thickBot="1">
      <c r="A15">
        <f t="shared" si="0"/>
        <v>30004</v>
      </c>
      <c r="B15" s="3">
        <v>30000</v>
      </c>
      <c r="C15" s="58">
        <v>4</v>
      </c>
      <c r="D15" s="53">
        <f>((AUTO!$B$3+AUTO!$B$4)/$B15)+((AUTO!$B$5*AUTO!$B$6)/100)+((AUTO!$B$7+AUTO!$B$8)/100000)+((AUTO!$B$2-AUTO!$C16)/$B15*$C15)+(((1+AUTO!$B$9)^($C15-1))*AUTO!$B$9*AUTO!$B$2/$B15)</f>
        <v>2.7484645833333334</v>
      </c>
      <c r="E15" s="53">
        <f>((AUTO!$G$3+AUTO!$G$4)/$B15)+((AUTO!$G$5*AUTO!$G$6)/100)+((AUTO!$G$7+AUTO!$G$8)/100000)+((AUTO!$G$2-AUTO!$H16)/$B15*$C15)+(((1+AUTO!$G$9)^($C15-1))*AUTO!$G$9*AUTO!$G$2/$B15)</f>
        <v>2.8342755208333332</v>
      </c>
    </row>
    <row r="16" spans="1:10" ht="13.5" thickBot="1">
      <c r="A16">
        <f t="shared" si="0"/>
        <v>30005</v>
      </c>
      <c r="B16" s="4">
        <v>30000</v>
      </c>
      <c r="C16" s="59">
        <v>5</v>
      </c>
      <c r="D16" s="53">
        <f>((AUTO!$B$3+AUTO!$B$4)/$B16)+((AUTO!$B$5*AUTO!$B$6)/100)+((AUTO!$B$7+AUTO!$B$8)/100000)+((AUTO!$B$2-AUTO!$C17)/$B16*$C16)+(((1+AUTO!$B$9)^($C16-1))*AUTO!$B$9*AUTO!$B$2/$B16)</f>
        <v>3.7326842708333334</v>
      </c>
      <c r="E16" s="53">
        <f>((AUTO!$G$3+AUTO!$G$4)/$B16)+((AUTO!$G$5*AUTO!$G$6)/100)+((AUTO!$G$7+AUTO!$G$8)/100000)+((AUTO!$G$2-AUTO!$H17)/$B16*$C16)+(((1+AUTO!$G$9)^($C16-1))*AUTO!$G$9*AUTO!$G$2/$B16)</f>
        <v>3.9005135156250001</v>
      </c>
    </row>
    <row r="17" spans="1:5" ht="13.5" thickBot="1">
      <c r="A17">
        <f t="shared" si="0"/>
        <v>40001</v>
      </c>
      <c r="B17" s="2">
        <v>40000</v>
      </c>
      <c r="C17" s="57">
        <v>1</v>
      </c>
      <c r="D17" s="53">
        <f>((AUTO!$B$3+AUTO!$B$4)/$B17)+((AUTO!$B$5*AUTO!$B$6)/100)+((AUTO!$B$7+AUTO!$B$8)/100000)+((AUTO!$B$2-AUTO!$C13)/$B17*$C17)+(((1+AUTO!$B$9)^($C17-1))*AUTO!$B$9*AUTO!$B$2/$B17)</f>
        <v>0.51175000000000004</v>
      </c>
      <c r="E17" s="53">
        <f>((AUTO!$G$3+AUTO!$G$4)/$B17)+((AUTO!$G$5*AUTO!$G$6)/100)+((AUTO!$G$7+AUTO!$G$8)/100000)+((AUTO!$G$2-AUTO!$H13)/$B17*$C17)+(((1+AUTO!$G$9)^($C17-1))*AUTO!$G$9*AUTO!$G$2/$B17)</f>
        <v>0.4113</v>
      </c>
    </row>
    <row r="18" spans="1:5" ht="13.5" thickBot="1">
      <c r="A18">
        <f t="shared" si="0"/>
        <v>40002</v>
      </c>
      <c r="B18" s="3">
        <v>40000</v>
      </c>
      <c r="C18" s="58">
        <v>2</v>
      </c>
      <c r="D18" s="53">
        <f>((AUTO!$B$3+AUTO!$B$4)/$B18)+((AUTO!$B$5*AUTO!$B$6)/100)+((AUTO!$B$7+AUTO!$B$8)/100000)+((AUTO!$B$2-AUTO!$C14)/$B18*$C18)+(((1+AUTO!$B$9)^($C18-1))*AUTO!$B$9*AUTO!$B$2/$B18)</f>
        <v>0.94112499999999999</v>
      </c>
      <c r="E18" s="53">
        <f>((AUTO!$G$3+AUTO!$G$4)/$B18)+((AUTO!$G$5*AUTO!$G$6)/100)+((AUTO!$G$7+AUTO!$G$8)/100000)+((AUTO!$G$2-AUTO!$H14)/$B18*$C18)+(((1+AUTO!$G$9)^($C18-1))*AUTO!$G$9*AUTO!$G$2/$B18)</f>
        <v>0.87645625000000005</v>
      </c>
    </row>
    <row r="19" spans="1:5" ht="13.5" thickBot="1">
      <c r="A19">
        <f t="shared" si="0"/>
        <v>40003</v>
      </c>
      <c r="B19" s="3">
        <v>40000</v>
      </c>
      <c r="C19" s="58">
        <v>3</v>
      </c>
      <c r="D19" s="53">
        <f>((AUTO!$B$3+AUTO!$B$4)/$B19)+((AUTO!$B$5*AUTO!$B$6)/100)+((AUTO!$B$7+AUTO!$B$8)/100000)+((AUTO!$B$2-AUTO!$C15)/$B19*$C19)+(((1+AUTO!$B$9)^($C19-1))*AUTO!$B$9*AUTO!$B$2/$B19)</f>
        <v>1.4855312499999997</v>
      </c>
      <c r="E19" s="53">
        <f>((AUTO!$G$3+AUTO!$G$4)/$B19)+((AUTO!$G$5*AUTO!$G$6)/100)+((AUTO!$G$7+AUTO!$G$8)/100000)+((AUTO!$G$2-AUTO!$H15)/$B19*$C19)+(((1+AUTO!$G$9)^($C19-1))*AUTO!$G$9*AUTO!$G$2/$B19)</f>
        <v>1.4662296875</v>
      </c>
    </row>
    <row r="20" spans="1:5" ht="13.5" thickBot="1">
      <c r="A20">
        <f t="shared" si="0"/>
        <v>40004</v>
      </c>
      <c r="B20" s="3">
        <v>40000</v>
      </c>
      <c r="C20" s="58">
        <v>4</v>
      </c>
      <c r="D20" s="53">
        <f>((AUTO!$B$3+AUTO!$B$4)/$B20)+((AUTO!$B$5*AUTO!$B$6)/100)+((AUTO!$B$7+AUTO!$B$8)/100000)+((AUTO!$B$2-AUTO!$C16)/$B20*$C20)+(((1+AUTO!$B$9)^($C20-1))*AUTO!$B$9*AUTO!$B$2/$B20)</f>
        <v>2.1078484374999999</v>
      </c>
      <c r="E20" s="53">
        <f>((AUTO!$G$3+AUTO!$G$4)/$B20)+((AUTO!$G$5*AUTO!$G$6)/100)+((AUTO!$G$7+AUTO!$G$8)/100000)+((AUTO!$G$2-AUTO!$H16)/$B20*$C20)+(((1+AUTO!$G$9)^($C20-1))*AUTO!$G$9*AUTO!$G$2/$B20)</f>
        <v>2.1404066406249997</v>
      </c>
    </row>
    <row r="21" spans="1:5" ht="13.5" thickBot="1">
      <c r="A21">
        <f t="shared" si="0"/>
        <v>40005</v>
      </c>
      <c r="B21" s="4">
        <v>40000</v>
      </c>
      <c r="C21" s="59">
        <v>5</v>
      </c>
      <c r="D21" s="53">
        <f>((AUTO!$B$3+AUTO!$B$4)/$B21)+((AUTO!$B$5*AUTO!$B$6)/100)+((AUTO!$B$7+AUTO!$B$8)/100000)+((AUTO!$B$2-AUTO!$C17)/$B21*$C21)+(((1+AUTO!$B$9)^($C21-1))*AUTO!$B$9*AUTO!$B$2/$B21)</f>
        <v>2.8460132031249996</v>
      </c>
      <c r="E21" s="53">
        <f>((AUTO!$G$3+AUTO!$G$4)/$B21)+((AUTO!$G$5*AUTO!$G$6)/100)+((AUTO!$G$7+AUTO!$G$8)/100000)+((AUTO!$G$2-AUTO!$H17)/$B21*$C21)+(((1+AUTO!$G$9)^($C21-1))*AUTO!$G$9*AUTO!$G$2/$B21)</f>
        <v>2.9400851367187499</v>
      </c>
    </row>
    <row r="22" spans="1:5" ht="13.5" thickBot="1">
      <c r="A22">
        <f t="shared" si="0"/>
        <v>50001</v>
      </c>
      <c r="B22" s="2">
        <v>50000</v>
      </c>
      <c r="C22" s="60">
        <v>1</v>
      </c>
      <c r="D22" s="53">
        <f>((AUTO!$B$3+AUTO!$B$4)/$B22)+((AUTO!$B$5*AUTO!$B$6)/100)+((AUTO!$B$7+AUTO!$B$8)/100000)+((AUTO!$B$2-AUTO!$C13)/$B22*$C22)+(((1+AUTO!$B$9)^($C22-1))*AUTO!$B$9*AUTO!$B$2/$B22)</f>
        <v>0.4466</v>
      </c>
      <c r="E22" s="53">
        <f>((AUTO!$G$3+AUTO!$G$4)/$B22)+((AUTO!$G$5*AUTO!$G$6)/100)+((AUTO!$G$7+AUTO!$G$8)/100000)+((AUTO!$G$2-AUTO!$H13)/$B22*$C22)+(((1+AUTO!$G$9)^($C22-1))*AUTO!$G$9*AUTO!$G$2/$B22)</f>
        <v>0.34079999999999999</v>
      </c>
    </row>
    <row r="23" spans="1:5" ht="13.5" thickBot="1">
      <c r="A23">
        <f t="shared" si="0"/>
        <v>50002</v>
      </c>
      <c r="B23" s="3">
        <v>50000</v>
      </c>
      <c r="C23" s="58">
        <v>2</v>
      </c>
      <c r="D23" s="53">
        <f>((AUTO!$B$3+AUTO!$B$4)/$B23)+((AUTO!$B$5*AUTO!$B$6)/100)+((AUTO!$B$7+AUTO!$B$8)/100000)+((AUTO!$B$2-AUTO!$C14)/$B23*$C23)+(((1+AUTO!$B$9)^($C23-1))*AUTO!$B$9*AUTO!$B$2/$B23)</f>
        <v>0.79010000000000002</v>
      </c>
      <c r="E23" s="53">
        <f>((AUTO!$G$3+AUTO!$G$4)/$B23)+((AUTO!$G$5*AUTO!$G$6)/100)+((AUTO!$G$7+AUTO!$G$8)/100000)+((AUTO!$G$2-AUTO!$H14)/$B23*$C23)+(((1+AUTO!$G$9)^($C23-1))*AUTO!$G$9*AUTO!$G$2/$B23)</f>
        <v>0.71292500000000003</v>
      </c>
    </row>
    <row r="24" spans="1:5" ht="13.5" thickBot="1">
      <c r="A24">
        <f t="shared" si="0"/>
        <v>50003</v>
      </c>
      <c r="B24" s="3">
        <v>50000</v>
      </c>
      <c r="C24" s="58">
        <v>3</v>
      </c>
      <c r="D24" s="53">
        <f>((AUTO!$B$3+AUTO!$B$4)/$B24)+((AUTO!$B$5*AUTO!$B$6)/100)+((AUTO!$B$7+AUTO!$B$8)/100000)+((AUTO!$B$2-AUTO!$C15)/$B24*$C24)+(((1+AUTO!$B$9)^($C24-1))*AUTO!$B$9*AUTO!$B$2/$B24)</f>
        <v>1.2256249999999997</v>
      </c>
      <c r="E24" s="53">
        <f>((AUTO!$G$3+AUTO!$G$4)/$B24)+((AUTO!$G$5*AUTO!$G$6)/100)+((AUTO!$G$7+AUTO!$G$8)/100000)+((AUTO!$G$2-AUTO!$H15)/$B24*$C24)+(((1+AUTO!$G$9)^($C24-1))*AUTO!$G$9*AUTO!$G$2/$B24)</f>
        <v>1.18474375</v>
      </c>
    </row>
    <row r="25" spans="1:5" ht="13.5" thickBot="1">
      <c r="A25">
        <f t="shared" si="0"/>
        <v>50004</v>
      </c>
      <c r="B25" s="3">
        <v>50000</v>
      </c>
      <c r="C25" s="58">
        <v>4</v>
      </c>
      <c r="D25" s="53">
        <f>((AUTO!$B$3+AUTO!$B$4)/$B25)+((AUTO!$B$5*AUTO!$B$6)/100)+((AUTO!$B$7+AUTO!$B$8)/100000)+((AUTO!$B$2-AUTO!$C16)/$B25*$C25)+(((1+AUTO!$B$9)^($C25-1))*AUTO!$B$9*AUTO!$B$2/$B25)</f>
        <v>1.7234787499999997</v>
      </c>
      <c r="E25" s="53">
        <f>((AUTO!$G$3+AUTO!$G$4)/$B25)+((AUTO!$G$5*AUTO!$G$6)/100)+((AUTO!$G$7+AUTO!$G$8)/100000)+((AUTO!$G$2-AUTO!$H16)/$B25*$C25)+(((1+AUTO!$G$9)^($C25-1))*AUTO!$G$9*AUTO!$G$2/$B25)</f>
        <v>1.7240853125</v>
      </c>
    </row>
    <row r="26" spans="1:5" ht="13.5" thickBot="1">
      <c r="A26">
        <f t="shared" si="0"/>
        <v>50005</v>
      </c>
      <c r="B26" s="36">
        <v>50000</v>
      </c>
      <c r="C26" s="61">
        <v>5</v>
      </c>
      <c r="D26" s="53">
        <f>((AUTO!$B$3+AUTO!$B$4)/$B26)+((AUTO!$B$5*AUTO!$B$6)/100)+((AUTO!$B$7+AUTO!$B$8)/100000)+((AUTO!$B$2-AUTO!$C17)/$B26*$C26)+(((1+AUTO!$B$9)^($C26-1))*AUTO!$B$9*AUTO!$B$2/$B26)</f>
        <v>2.3140105625</v>
      </c>
      <c r="E26" s="53">
        <f>((AUTO!$G$3+AUTO!$G$4)/$B26)+((AUTO!$G$5*AUTO!$G$6)/100)+((AUTO!$G$7+AUTO!$G$8)/100000)+((AUTO!$G$2-AUTO!$H17)/$B26*$C26)+(((1+AUTO!$G$9)^($C26-1))*AUTO!$G$9*AUTO!$G$2/$B26)</f>
        <v>2.3638281093749995</v>
      </c>
    </row>
    <row r="27" spans="1:5">
      <c r="A27" s="37">
        <v>1</v>
      </c>
      <c r="B27" s="38"/>
      <c r="C27" s="62">
        <v>1</v>
      </c>
      <c r="D27" s="54">
        <f>AVERAGE(D2:D6)</f>
        <v>5.7558143124999992</v>
      </c>
      <c r="E27" s="54">
        <f>AVERAGE(E2:E6)</f>
        <v>6.0911821718749994</v>
      </c>
    </row>
    <row r="28" spans="1:5">
      <c r="A28" s="39">
        <v>2</v>
      </c>
      <c r="B28" s="40"/>
      <c r="C28" s="63">
        <v>2</v>
      </c>
      <c r="D28" s="55">
        <f>AVERAGE(D7:D11)</f>
        <v>2.9709071562499996</v>
      </c>
      <c r="E28" s="55">
        <f>AVERAGE(E7:E11)</f>
        <v>3.0749910859375</v>
      </c>
    </row>
    <row r="29" spans="1:5">
      <c r="A29" s="39">
        <v>3</v>
      </c>
      <c r="B29" s="40"/>
      <c r="C29" s="63">
        <v>3</v>
      </c>
      <c r="D29" s="55">
        <f>AVERAGE(D12:D16)</f>
        <v>2.042604770833333</v>
      </c>
      <c r="E29" s="55">
        <f>AVERAGE(E12:E16)</f>
        <v>2.0695940572916669</v>
      </c>
    </row>
    <row r="30" spans="1:5">
      <c r="A30" s="39">
        <v>4</v>
      </c>
      <c r="B30" s="40"/>
      <c r="C30" s="63">
        <v>4</v>
      </c>
      <c r="D30" s="55">
        <f>AVERAGE(D17:D21)</f>
        <v>1.5784535781249998</v>
      </c>
      <c r="E30" s="55">
        <f>AVERAGE(E17:E21)</f>
        <v>1.5668955429687501</v>
      </c>
    </row>
    <row r="31" spans="1:5" ht="13.5" thickBot="1">
      <c r="A31" s="41">
        <v>5</v>
      </c>
      <c r="B31" s="42"/>
      <c r="C31" s="64">
        <v>5</v>
      </c>
      <c r="D31" s="56">
        <f>AVERAGE(D22:D26)</f>
        <v>1.2999628624999999</v>
      </c>
      <c r="E31" s="56">
        <f>AVERAGE(E22:E26)</f>
        <v>1.2652764343749998</v>
      </c>
    </row>
  </sheetData>
  <phoneticPr fontId="0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8" sqref="E18"/>
    </sheetView>
  </sheetViews>
  <sheetFormatPr defaultRowHeight="12.75"/>
  <cols>
    <col min="1" max="1" width="6.42578125" style="26" customWidth="1"/>
    <col min="2" max="2" width="9.85546875" bestFit="1" customWidth="1"/>
    <col min="3" max="3" width="4.7109375" style="27" bestFit="1" customWidth="1"/>
    <col min="4" max="5" width="8.28515625" bestFit="1" customWidth="1"/>
  </cols>
  <sheetData>
    <row r="1" spans="1:5" ht="13.5" thickBot="1">
      <c r="A1" s="26" t="s">
        <v>11</v>
      </c>
      <c r="B1" s="28" t="s">
        <v>0</v>
      </c>
      <c r="C1" s="33" t="s">
        <v>2</v>
      </c>
      <c r="D1" s="34" t="str">
        <f>AUTO!A1</f>
        <v>AUTO1</v>
      </c>
      <c r="E1" s="35" t="str">
        <f>AUTO!F1</f>
        <v>AUTO2</v>
      </c>
    </row>
    <row r="2" spans="1:5" ht="13.5" thickBot="1">
      <c r="A2" s="26" t="str">
        <f>IF($B$2=0,"",$B$2+1)</f>
        <v/>
      </c>
      <c r="B2" s="29"/>
      <c r="C2" s="30">
        <v>1</v>
      </c>
      <c r="D2" s="31">
        <f>IF($B$2=0,CKM!D27,VLOOKUP($A2,CKM!$A$2:$E$26,4,FALSE))</f>
        <v>5.7558143124999992</v>
      </c>
      <c r="E2" s="32">
        <f>IF($B$2=0,CKM!E27,VLOOKUP($A2,CKM!$A$2:$E$26,5,FALSE))</f>
        <v>6.0911821718749994</v>
      </c>
    </row>
    <row r="3" spans="1:5">
      <c r="A3" s="26" t="str">
        <f>IF($B$2=0,"",A2+1)</f>
        <v/>
      </c>
      <c r="B3" s="43" t="str">
        <f>IF(B2=0,"Confronto","")</f>
        <v>Confronto</v>
      </c>
      <c r="C3" s="30">
        <v>2</v>
      </c>
      <c r="D3" s="31">
        <f>IF($B$2=0,CKM!D28,VLOOKUP($A3,CKM!$A$2:$E$26,4,FALSE))</f>
        <v>2.9709071562499996</v>
      </c>
      <c r="E3" s="32">
        <f>IF($B$2=0,CKM!E28,VLOOKUP($A3,CKM!$A$2:$E$26,5,FALSE))</f>
        <v>3.0749910859375</v>
      </c>
    </row>
    <row r="4" spans="1:5">
      <c r="A4" s="26" t="str">
        <f t="shared" ref="A4:A6" si="0">IF($B$2=0,"",A3+1)</f>
        <v/>
      </c>
      <c r="B4" s="26"/>
      <c r="C4" s="30">
        <v>3</v>
      </c>
      <c r="D4" s="31">
        <f>IF($B$2=0,CKM!D29,VLOOKUP($A4,CKM!$A$2:$E$26,4,FALSE))</f>
        <v>2.042604770833333</v>
      </c>
      <c r="E4" s="32">
        <f>IF($B$2=0,CKM!E29,VLOOKUP($A4,CKM!$A$2:$E$26,5,FALSE))</f>
        <v>2.0695940572916669</v>
      </c>
    </row>
    <row r="5" spans="1:5">
      <c r="A5" s="26" t="str">
        <f t="shared" si="0"/>
        <v/>
      </c>
      <c r="B5" s="26"/>
      <c r="C5" s="30">
        <v>4</v>
      </c>
      <c r="D5" s="31">
        <f>IF($B$2=0,CKM!D30,VLOOKUP($A5,CKM!$A$2:$E$26,4,FALSE))</f>
        <v>1.5784535781249998</v>
      </c>
      <c r="E5" s="32">
        <f>IF($B$2=0,CKM!E30,VLOOKUP($A5,CKM!$A$2:$E$26,5,FALSE))</f>
        <v>1.5668955429687501</v>
      </c>
    </row>
    <row r="6" spans="1:5">
      <c r="A6" s="26" t="str">
        <f t="shared" si="0"/>
        <v/>
      </c>
      <c r="B6" s="26"/>
      <c r="C6" s="30">
        <v>5</v>
      </c>
      <c r="D6" s="31">
        <f>IF($B$2=0,CKM!D31,VLOOKUP($A6,CKM!$A$2:$E$26,4,FALSE))</f>
        <v>1.2999628624999999</v>
      </c>
      <c r="E6" s="32">
        <f>IF($B$2=0,CKM!E31,VLOOKUP($A6,CKM!$A$2:$E$26,5,FALSE))</f>
        <v>1.2652764343749998</v>
      </c>
    </row>
  </sheetData>
  <dataValidations count="1">
    <dataValidation type="list" allowBlank="1" showInputMessage="1" showErrorMessage="1" sqref="B2">
      <formula1>"10000,20000,30000,40000,50000"</formula1>
    </dataValidation>
  </dataValidations>
  <pageMargins left="0.7" right="0.7" top="0.75" bottom="0.75" header="0.3" footer="0.3"/>
  <pageSetup paperSize="9" orientation="portrait" horizontalDpi="7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AUTO</vt:lpstr>
      <vt:lpstr>CKM</vt:lpstr>
      <vt:lpstr>GRAFICI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Esecrabile Gennaro</dc:creator>
  <cp:lastModifiedBy>Allievo</cp:lastModifiedBy>
  <dcterms:created xsi:type="dcterms:W3CDTF">2012-02-16T18:25:15Z</dcterms:created>
  <dcterms:modified xsi:type="dcterms:W3CDTF">2012-03-28T10:29:33Z</dcterms:modified>
</cp:coreProperties>
</file>